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20" yWindow="-120" windowWidth="29040" windowHeight="1584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КАИП!$22:$24</definedName>
    <definedName name="_xlnm.Print_Area" localSheetId="0">КАИП!$A$1:$L$50</definedName>
  </definedNames>
  <calcPr calcId="145621"/>
</workbook>
</file>

<file path=xl/calcChain.xml><?xml version="1.0" encoding="utf-8"?>
<calcChain xmlns="http://schemas.openxmlformats.org/spreadsheetml/2006/main">
  <c r="I18" i="3" l="1"/>
  <c r="L28" i="3"/>
  <c r="J28" i="3"/>
  <c r="H28" i="3"/>
  <c r="L52" i="3"/>
  <c r="J52" i="3"/>
  <c r="H55" i="3" l="1"/>
  <c r="H52" i="3" l="1"/>
  <c r="E18" i="3"/>
  <c r="L51" i="3"/>
  <c r="J51" i="3"/>
  <c r="G18" i="3" s="1"/>
  <c r="H51" i="3"/>
  <c r="H40" i="3"/>
  <c r="H27" i="3" s="1"/>
  <c r="H39" i="3"/>
  <c r="H43" i="3"/>
  <c r="H30" i="3"/>
  <c r="L33" i="3"/>
  <c r="J33" i="3"/>
  <c r="H33" i="3"/>
  <c r="H36" i="3"/>
  <c r="H26" i="3" l="1"/>
  <c r="L50" i="3"/>
  <c r="L48" i="3" s="1"/>
  <c r="J50" i="3"/>
  <c r="J48" i="3"/>
  <c r="H50" i="3"/>
  <c r="H48" i="3" s="1"/>
  <c r="E16" i="3" s="1"/>
  <c r="J42" i="3" l="1"/>
  <c r="H42" i="3"/>
  <c r="E17" i="3" s="1"/>
  <c r="E19" i="3" s="1"/>
  <c r="L40" i="3"/>
  <c r="L27" i="3" s="1"/>
  <c r="J40" i="3"/>
  <c r="J27" i="3" s="1"/>
  <c r="L42" i="3" l="1"/>
  <c r="I17" i="3" s="1"/>
  <c r="J39" i="3"/>
  <c r="L39" i="3" l="1"/>
  <c r="L26" i="3" s="1"/>
  <c r="L25" i="3" s="1"/>
  <c r="G17" i="3"/>
  <c r="J30" i="3" l="1"/>
  <c r="J26" i="3" s="1"/>
  <c r="G16" i="3" l="1"/>
  <c r="G19" i="3" s="1"/>
  <c r="I16" i="3" l="1"/>
  <c r="I19" i="3" s="1"/>
  <c r="J38" i="3"/>
  <c r="J25" i="3" l="1"/>
  <c r="J29" i="3"/>
  <c r="H29" i="3" l="1"/>
  <c r="L38" i="3" l="1"/>
  <c r="L29" i="3"/>
  <c r="H38" i="3"/>
  <c r="H25" i="3" l="1"/>
</calcChain>
</file>

<file path=xl/sharedStrings.xml><?xml version="1.0" encoding="utf-8"?>
<sst xmlns="http://schemas.openxmlformats.org/spreadsheetml/2006/main" count="122" uniqueCount="75">
  <si>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</si>
  <si>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</si>
  <si>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</si>
  <si>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</si>
  <si>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</si>
  <si>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</si>
  <si>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</si>
  <si>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</si>
  <si>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</si>
  <si>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</si>
  <si>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</si>
  <si>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</si>
  <si>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</si>
  <si>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</si>
  <si>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</si>
  <si>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</si>
  <si>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</si>
  <si>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</si>
  <si>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</si>
  <si>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</si>
  <si>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</si>
  <si>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</si>
  <si>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</si>
  <si>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</si>
  <si>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</si>
  <si>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</si>
  <si>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</si>
  <si>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</si>
  <si>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</si>
  <si>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</si>
  <si>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 xml:space="preserve">Приложение  7 </t>
  </si>
  <si>
    <t>Сумма 
на 2025 год</t>
  </si>
  <si>
    <t xml:space="preserve"> Сумма 
на 2025 год</t>
  </si>
  <si>
    <t>0502</t>
  </si>
  <si>
    <t>к решению Ачинского городского</t>
  </si>
  <si>
    <t>Сумма 
на 2026 год</t>
  </si>
  <si>
    <t>Строительство водопроводной сети по адресу: г.Ачинск, от ул. Профсоюзная до ул. Киевская</t>
  </si>
  <si>
    <t xml:space="preserve"> Сумма 
на 2026 год</t>
  </si>
  <si>
    <t>Перечень строек и объектов
на 2025 год и плановый период 2026-2027 годов</t>
  </si>
  <si>
    <t>Сумма 
на 2027 год</t>
  </si>
  <si>
    <t xml:space="preserve"> Сумма 
на 2027 год</t>
  </si>
  <si>
    <t>2025/ 2027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</si>
  <si>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</si>
  <si>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1640175870</t>
  </si>
  <si>
    <t>2026</t>
  </si>
  <si>
    <t>0430283010</t>
  </si>
  <si>
    <t>2025</t>
  </si>
  <si>
    <t>04301S5720</t>
  </si>
  <si>
    <t>Проектные работы для устройства водопроводной сети  по адресу:  1-я,  2-я, 3-я Мазульская</t>
  </si>
  <si>
    <t>04302S5750</t>
  </si>
  <si>
    <t>Строительство линии электропередач и монтаж комплектной транформаторной подстанции СНТ "Водник", реконструкция линии электропередач СНТ "Восход"</t>
  </si>
  <si>
    <t>Строительство линии электропередач  СНТ "Русь", СНТ "Сибиряк"</t>
  </si>
  <si>
    <t>Строительство линии электропередач СНТ "Черемушки", реконструкция линии электропередач СНТ "Березка"</t>
  </si>
  <si>
    <t>2027</t>
  </si>
  <si>
    <t>Совета депутатов от 13.12.2024 № 56-352р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</si>
  <si>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</si>
  <si>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Разработка проектной документации и инженерных изысканий для строительства уличного освещения по ул. Норильская</t>
  </si>
  <si>
    <t>0503</t>
  </si>
  <si>
    <t>0440283010</t>
  </si>
  <si>
    <t>Строительство и замена сетей освещения города на участках города</t>
  </si>
  <si>
    <t>0440286020</t>
  </si>
  <si>
    <t>16401R0820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</si>
  <si>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</si>
  <si>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0430286380</t>
  </si>
  <si>
    <t>Строительство наружных сетей водоснабжения, водоотведения, теплоснабжения от точки подключения до границ земельного участка, расположенного по адресу:  мкр. 5, стр. 46</t>
  </si>
  <si>
    <t>0505</t>
  </si>
  <si>
    <t>1004</t>
  </si>
  <si>
    <t>Управление образования администрации города Ачинска</t>
  </si>
  <si>
    <t>Муниципальная программа города Ачинска "Развитие образования"</t>
  </si>
  <si>
    <t>0200000000</t>
  </si>
  <si>
    <t>0702</t>
  </si>
  <si>
    <t>0230213240</t>
  </si>
  <si>
    <t>0230286380</t>
  </si>
  <si>
    <t>Устройство ливневой канализации МБОУ "Школа № 8" и прохождение гос.экспретизы проекта</t>
  </si>
  <si>
    <t>Совета депутатов от 27.06.2025 № 65-406р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</si>
</sst>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57"/>
  <sheetViews>
    <sheetView showGridLines="0" tabSelected="1" zoomScaleNormal="100" zoomScaleSheetLayoutView="70" workbookViewId="0">
      <selection activeCell="H3" sqref="H3"/>
    </sheetView>
  </sheetViews>
  <sheetFormatPr defaultColWidth="9.140625" defaultRowHeight="12.75" customHeight="1" outlineLevelRow="1" x14ac:dyDescent="0.3"/>
  <cols>
    <col min="1" max="1" width="6.8554687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4.140625" style="5" customWidth="1"/>
    <col min="17" max="17" width="14" style="5" bestFit="1" customWidth="1"/>
    <col min="18" max="16384" width="9.140625" style="5"/>
  </cols>
  <sheetData>
    <row r="1" spans="1:12" ht="18.75" x14ac:dyDescent="0.3">
      <c r="H1" s="5" t="s">
        <v>30</v>
      </c>
    </row>
    <row r="2" spans="1:12" ht="18.75" x14ac:dyDescent="0.3">
      <c r="H2" s="50" t="s">
        <v>34</v>
      </c>
      <c r="I2" s="50"/>
      <c r="J2" s="50"/>
      <c r="K2" s="50"/>
      <c r="L2" s="11"/>
    </row>
    <row r="3" spans="1:12" ht="18.75" x14ac:dyDescent="0.3">
      <c r="H3" s="5" t="s">
        <v>74</v>
      </c>
    </row>
    <row r="6" spans="1:12" ht="18.600000000000001" customHeight="1" x14ac:dyDescent="0.3">
      <c r="H6" s="5" t="s">
        <v>30</v>
      </c>
    </row>
    <row r="7" spans="1:12" ht="18" customHeight="1" x14ac:dyDescent="0.3">
      <c r="H7" s="50" t="s">
        <v>34</v>
      </c>
      <c r="I7" s="50"/>
      <c r="J7" s="50"/>
      <c r="K7" s="50"/>
      <c r="L7" s="11"/>
    </row>
    <row r="8" spans="1:12" ht="18.75" x14ac:dyDescent="0.3">
      <c r="H8" s="5" t="s">
        <v>54</v>
      </c>
    </row>
    <row r="9" spans="1:12" ht="18.75" x14ac:dyDescent="0.3"/>
    <row r="10" spans="1:12" s="6" customFormat="1" ht="18.75" x14ac:dyDescent="0.2">
      <c r="D10" s="7"/>
    </row>
    <row r="11" spans="1:12" s="6" customFormat="1" ht="42.75" customHeight="1" x14ac:dyDescent="0.2">
      <c r="A11" s="60" t="s">
        <v>38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s="6" customFormat="1" ht="18.75" x14ac:dyDescent="0.2">
      <c r="A12" s="29"/>
      <c r="B12" s="7"/>
      <c r="C12" s="7"/>
      <c r="D12" s="7"/>
      <c r="E12" s="7"/>
    </row>
    <row r="13" spans="1:12" s="6" customFormat="1" ht="18.75" x14ac:dyDescent="0.2">
      <c r="D13" s="7"/>
      <c r="J13" s="9" t="s">
        <v>3</v>
      </c>
    </row>
    <row r="14" spans="1:12" ht="66.75" customHeight="1" x14ac:dyDescent="0.3">
      <c r="A14" s="30" t="s">
        <v>1</v>
      </c>
      <c r="B14" s="58" t="s">
        <v>2</v>
      </c>
      <c r="C14" s="61"/>
      <c r="D14" s="59"/>
      <c r="E14" s="57" t="s">
        <v>31</v>
      </c>
      <c r="F14" s="57"/>
      <c r="G14" s="57" t="s">
        <v>35</v>
      </c>
      <c r="H14" s="57"/>
      <c r="I14" s="57" t="s">
        <v>39</v>
      </c>
      <c r="J14" s="57"/>
    </row>
    <row r="15" spans="1:12" ht="18.75" x14ac:dyDescent="0.3">
      <c r="A15" s="30">
        <v>1</v>
      </c>
      <c r="B15" s="58" t="s">
        <v>4</v>
      </c>
      <c r="C15" s="61"/>
      <c r="D15" s="59"/>
      <c r="E15" s="57" t="s">
        <v>5</v>
      </c>
      <c r="F15" s="57"/>
      <c r="G15" s="57" t="s">
        <v>6</v>
      </c>
      <c r="H15" s="57"/>
      <c r="I15" s="57" t="s">
        <v>19</v>
      </c>
      <c r="J15" s="57"/>
    </row>
    <row r="16" spans="1:12" ht="61.5" customHeight="1" outlineLevel="1" x14ac:dyDescent="0.3">
      <c r="A16" s="3">
        <v>1</v>
      </c>
      <c r="B16" s="66" t="s">
        <v>27</v>
      </c>
      <c r="C16" s="66"/>
      <c r="D16" s="66"/>
      <c r="E16" s="43">
        <f>H48</f>
        <v>145820100</v>
      </c>
      <c r="F16" s="43"/>
      <c r="G16" s="43">
        <f>J48</f>
        <v>145820100</v>
      </c>
      <c r="H16" s="43"/>
      <c r="I16" s="43">
        <f>L48</f>
        <v>138876300</v>
      </c>
      <c r="J16" s="43"/>
    </row>
    <row r="17" spans="1:17" ht="66.599999999999994" customHeight="1" outlineLevel="1" x14ac:dyDescent="0.3">
      <c r="A17" s="3">
        <v>2</v>
      </c>
      <c r="B17" s="67" t="s">
        <v>25</v>
      </c>
      <c r="C17" s="68"/>
      <c r="D17" s="69"/>
      <c r="E17" s="48">
        <f>H33+H42</f>
        <v>63850646.240000002</v>
      </c>
      <c r="F17" s="49"/>
      <c r="G17" s="48">
        <f>J33+J42</f>
        <v>10469615.01</v>
      </c>
      <c r="H17" s="49"/>
      <c r="I17" s="48">
        <f>L33+L42</f>
        <v>107704.38</v>
      </c>
      <c r="J17" s="49"/>
    </row>
    <row r="18" spans="1:17" ht="66.599999999999994" customHeight="1" outlineLevel="1" x14ac:dyDescent="0.3">
      <c r="A18" s="3">
        <v>3</v>
      </c>
      <c r="B18" s="67" t="s">
        <v>68</v>
      </c>
      <c r="C18" s="68"/>
      <c r="D18" s="69"/>
      <c r="E18" s="48">
        <f>H55</f>
        <v>1999551</v>
      </c>
      <c r="F18" s="49"/>
      <c r="G18" s="48">
        <f>J51</f>
        <v>0</v>
      </c>
      <c r="H18" s="49"/>
      <c r="I18" s="48">
        <f>L55</f>
        <v>0</v>
      </c>
      <c r="J18" s="49"/>
    </row>
    <row r="19" spans="1:17" ht="18.75" x14ac:dyDescent="0.3">
      <c r="A19" s="63" t="s">
        <v>0</v>
      </c>
      <c r="B19" s="64"/>
      <c r="C19" s="64"/>
      <c r="D19" s="65"/>
      <c r="E19" s="43">
        <f>SUM(E16:F18)</f>
        <v>211670297.24000001</v>
      </c>
      <c r="F19" s="43"/>
      <c r="G19" s="43">
        <f>SUM(G16:H18)</f>
        <v>156289715.00999999</v>
      </c>
      <c r="H19" s="43"/>
      <c r="I19" s="43">
        <f>SUM(I16:J18)</f>
        <v>138984004.38</v>
      </c>
      <c r="J19" s="43"/>
    </row>
    <row r="20" spans="1:17" ht="15.75" customHeight="1" x14ac:dyDescent="0.3">
      <c r="A20" s="29"/>
      <c r="B20" s="16"/>
      <c r="C20" s="16"/>
      <c r="D20" s="16"/>
      <c r="E20" s="16"/>
    </row>
    <row r="21" spans="1:17" ht="18.75" x14ac:dyDescent="0.3">
      <c r="L21" s="9" t="s">
        <v>3</v>
      </c>
    </row>
    <row r="22" spans="1:17" ht="36.75" customHeight="1" x14ac:dyDescent="0.3">
      <c r="A22" s="62" t="s">
        <v>1</v>
      </c>
      <c r="B22" s="57" t="s">
        <v>18</v>
      </c>
      <c r="C22" s="57" t="s">
        <v>20</v>
      </c>
      <c r="D22" s="57"/>
      <c r="E22" s="57"/>
      <c r="F22" s="57"/>
      <c r="G22" s="57" t="s">
        <v>7</v>
      </c>
      <c r="H22" s="53" t="s">
        <v>32</v>
      </c>
      <c r="I22" s="54"/>
      <c r="J22" s="53" t="s">
        <v>37</v>
      </c>
      <c r="K22" s="54"/>
      <c r="L22" s="57" t="s">
        <v>40</v>
      </c>
    </row>
    <row r="23" spans="1:17" ht="59.25" customHeight="1" x14ac:dyDescent="0.3">
      <c r="A23" s="62"/>
      <c r="B23" s="57"/>
      <c r="C23" s="10" t="s">
        <v>21</v>
      </c>
      <c r="D23" s="10" t="s">
        <v>22</v>
      </c>
      <c r="E23" s="10" t="s">
        <v>23</v>
      </c>
      <c r="F23" s="10" t="s">
        <v>24</v>
      </c>
      <c r="G23" s="57"/>
      <c r="H23" s="55"/>
      <c r="I23" s="56"/>
      <c r="J23" s="55"/>
      <c r="K23" s="56"/>
      <c r="L23" s="57"/>
    </row>
    <row r="24" spans="1:17" ht="18.75" x14ac:dyDescent="0.3">
      <c r="A24" s="30">
        <v>1</v>
      </c>
      <c r="B24" s="15" t="s">
        <v>4</v>
      </c>
      <c r="C24" s="15" t="s">
        <v>5</v>
      </c>
      <c r="D24" s="15" t="s">
        <v>6</v>
      </c>
      <c r="E24" s="15" t="s">
        <v>19</v>
      </c>
      <c r="F24" s="3">
        <v>6</v>
      </c>
      <c r="G24" s="3">
        <v>7</v>
      </c>
      <c r="H24" s="51">
        <v>8</v>
      </c>
      <c r="I24" s="52"/>
      <c r="J24" s="58" t="s">
        <v>16</v>
      </c>
      <c r="K24" s="59"/>
      <c r="L24" s="15" t="s">
        <v>29</v>
      </c>
    </row>
    <row r="25" spans="1:17" ht="25.5" customHeight="1" x14ac:dyDescent="0.3">
      <c r="A25" s="30">
        <v>1</v>
      </c>
      <c r="B25" s="66" t="s">
        <v>8</v>
      </c>
      <c r="C25" s="66"/>
      <c r="D25" s="66"/>
      <c r="E25" s="66"/>
      <c r="F25" s="66"/>
      <c r="G25" s="66"/>
      <c r="H25" s="48">
        <f>H26+H27+H28</f>
        <v>211670297.24000001</v>
      </c>
      <c r="I25" s="49"/>
      <c r="J25" s="48">
        <f>J26+J27+J28</f>
        <v>156289715.00999999</v>
      </c>
      <c r="K25" s="49"/>
      <c r="L25" s="14">
        <f>L26+L27+L28</f>
        <v>138984004.38</v>
      </c>
      <c r="O25" s="19"/>
      <c r="P25" s="19"/>
      <c r="Q25" s="19"/>
    </row>
    <row r="26" spans="1:17" ht="18.75" x14ac:dyDescent="0.3">
      <c r="A26" s="30">
        <v>2</v>
      </c>
      <c r="B26" s="18" t="s">
        <v>9</v>
      </c>
      <c r="C26" s="18"/>
      <c r="D26" s="15"/>
      <c r="E26" s="18"/>
      <c r="F26" s="18"/>
      <c r="G26" s="18"/>
      <c r="H26" s="43">
        <f>H30+H39+H52</f>
        <v>6178200.5</v>
      </c>
      <c r="I26" s="70"/>
      <c r="J26" s="43">
        <f>J30+J39+J52</f>
        <v>10469615.01</v>
      </c>
      <c r="K26" s="70"/>
      <c r="L26" s="14">
        <f>L30+L39+L52</f>
        <v>107704.38</v>
      </c>
    </row>
    <row r="27" spans="1:17" ht="18.75" x14ac:dyDescent="0.3">
      <c r="A27" s="30">
        <v>3</v>
      </c>
      <c r="B27" s="18" t="s">
        <v>10</v>
      </c>
      <c r="C27" s="18"/>
      <c r="D27" s="15"/>
      <c r="E27" s="18"/>
      <c r="F27" s="18"/>
      <c r="G27" s="18"/>
      <c r="H27" s="43">
        <f>H31+H40+H53</f>
        <v>179973596.74000001</v>
      </c>
      <c r="I27" s="43"/>
      <c r="J27" s="43">
        <f>J31+J40+J53</f>
        <v>109182826.02</v>
      </c>
      <c r="K27" s="43"/>
      <c r="L27" s="14">
        <f>L31+L40+L53</f>
        <v>105545997.65000001</v>
      </c>
      <c r="O27" s="19"/>
      <c r="P27" s="19"/>
      <c r="Q27" s="19"/>
    </row>
    <row r="28" spans="1:17" ht="18.75" x14ac:dyDescent="0.3">
      <c r="A28" s="30">
        <v>4</v>
      </c>
      <c r="B28" s="18" t="s">
        <v>11</v>
      </c>
      <c r="C28" s="18"/>
      <c r="D28" s="15"/>
      <c r="E28" s="18"/>
      <c r="F28" s="18"/>
      <c r="G28" s="18"/>
      <c r="H28" s="43">
        <f>H32+H41+H54</f>
        <v>25518500</v>
      </c>
      <c r="I28" s="43"/>
      <c r="J28" s="43">
        <f>J32+J41+J54</f>
        <v>36637273.979999997</v>
      </c>
      <c r="K28" s="43"/>
      <c r="L28" s="14">
        <f>L32+L41+L54</f>
        <v>33330302.350000001</v>
      </c>
    </row>
    <row r="29" spans="1:17" ht="37.5" x14ac:dyDescent="0.3">
      <c r="A29" s="30">
        <v>5</v>
      </c>
      <c r="B29" s="18" t="s">
        <v>12</v>
      </c>
      <c r="C29" s="15" t="s">
        <v>13</v>
      </c>
      <c r="D29" s="15"/>
      <c r="E29" s="18"/>
      <c r="F29" s="18"/>
      <c r="G29" s="18"/>
      <c r="H29" s="43">
        <f>H30+H31+H32</f>
        <v>53145840.640000001</v>
      </c>
      <c r="I29" s="43"/>
      <c r="J29" s="43">
        <f>J30+J31+J32</f>
        <v>10361910.629999999</v>
      </c>
      <c r="K29" s="43"/>
      <c r="L29" s="14">
        <f>L30+L31+L32</f>
        <v>0</v>
      </c>
    </row>
    <row r="30" spans="1:17" ht="18.75" x14ac:dyDescent="0.3">
      <c r="A30" s="30">
        <v>6</v>
      </c>
      <c r="B30" s="18" t="s">
        <v>9</v>
      </c>
      <c r="C30" s="18"/>
      <c r="D30" s="15"/>
      <c r="E30" s="18"/>
      <c r="F30" s="18"/>
      <c r="G30" s="18"/>
      <c r="H30" s="43">
        <f>864598.4+H37</f>
        <v>3145840.6400000001</v>
      </c>
      <c r="I30" s="43"/>
      <c r="J30" s="43">
        <f>J33</f>
        <v>10361910.629999999</v>
      </c>
      <c r="K30" s="43"/>
      <c r="L30" s="14">
        <v>0</v>
      </c>
    </row>
    <row r="31" spans="1:17" ht="18.75" x14ac:dyDescent="0.3">
      <c r="A31" s="30">
        <v>7</v>
      </c>
      <c r="B31" s="18" t="s">
        <v>10</v>
      </c>
      <c r="C31" s="18"/>
      <c r="D31" s="15"/>
      <c r="E31" s="18"/>
      <c r="F31" s="18"/>
      <c r="G31" s="18"/>
      <c r="H31" s="43">
        <v>50000000</v>
      </c>
      <c r="I31" s="70"/>
      <c r="J31" s="43">
        <v>0</v>
      </c>
      <c r="K31" s="70"/>
      <c r="L31" s="14">
        <v>0</v>
      </c>
    </row>
    <row r="32" spans="1:17" ht="18.75" x14ac:dyDescent="0.3">
      <c r="A32" s="30">
        <v>8</v>
      </c>
      <c r="B32" s="18" t="s">
        <v>11</v>
      </c>
      <c r="C32" s="18"/>
      <c r="D32" s="15"/>
      <c r="E32" s="18"/>
      <c r="F32" s="18"/>
      <c r="G32" s="18"/>
      <c r="H32" s="43">
        <v>0</v>
      </c>
      <c r="I32" s="70"/>
      <c r="J32" s="43">
        <v>0</v>
      </c>
      <c r="K32" s="70"/>
      <c r="L32" s="14">
        <v>0</v>
      </c>
    </row>
    <row r="33" spans="1:12" ht="102" customHeight="1" x14ac:dyDescent="0.3">
      <c r="A33" s="30">
        <v>9</v>
      </c>
      <c r="B33" s="18" t="s">
        <v>25</v>
      </c>
      <c r="C33" s="18"/>
      <c r="D33" s="15"/>
      <c r="E33" s="15" t="s">
        <v>26</v>
      </c>
      <c r="F33" s="18"/>
      <c r="G33" s="18"/>
      <c r="H33" s="43">
        <f>SUM(H34:I37)</f>
        <v>53145840.640000001</v>
      </c>
      <c r="I33" s="43"/>
      <c r="J33" s="43">
        <f>J34+J35+J36+J37</f>
        <v>10361910.629999999</v>
      </c>
      <c r="K33" s="43"/>
      <c r="L33" s="14">
        <f>L34+L35+L36+L37</f>
        <v>0</v>
      </c>
    </row>
    <row r="34" spans="1:12" ht="80.25" customHeight="1" x14ac:dyDescent="0.3">
      <c r="A34" s="30">
        <v>10</v>
      </c>
      <c r="B34" s="18" t="s">
        <v>48</v>
      </c>
      <c r="C34" s="15" t="s">
        <v>13</v>
      </c>
      <c r="D34" s="15" t="s">
        <v>33</v>
      </c>
      <c r="E34" s="15" t="s">
        <v>45</v>
      </c>
      <c r="F34" s="15" t="s">
        <v>17</v>
      </c>
      <c r="G34" s="15" t="s">
        <v>44</v>
      </c>
      <c r="H34" s="43">
        <v>0</v>
      </c>
      <c r="I34" s="43"/>
      <c r="J34" s="43">
        <v>5027333.33</v>
      </c>
      <c r="K34" s="43"/>
      <c r="L34" s="14">
        <v>0</v>
      </c>
    </row>
    <row r="35" spans="1:12" ht="93.75" x14ac:dyDescent="0.3">
      <c r="A35" s="30">
        <v>11</v>
      </c>
      <c r="B35" s="28" t="s">
        <v>55</v>
      </c>
      <c r="C35" s="27" t="s">
        <v>13</v>
      </c>
      <c r="D35" s="27" t="s">
        <v>33</v>
      </c>
      <c r="E35" s="27" t="s">
        <v>45</v>
      </c>
      <c r="F35" s="27" t="s">
        <v>17</v>
      </c>
      <c r="G35" s="27" t="s">
        <v>44</v>
      </c>
      <c r="H35" s="48">
        <v>0</v>
      </c>
      <c r="I35" s="49"/>
      <c r="J35" s="48">
        <v>5334577.3</v>
      </c>
      <c r="K35" s="49"/>
      <c r="L35" s="23">
        <v>0</v>
      </c>
    </row>
    <row r="36" spans="1:12" ht="56.25" x14ac:dyDescent="0.3">
      <c r="A36" s="30">
        <v>12</v>
      </c>
      <c r="B36" s="18" t="s">
        <v>36</v>
      </c>
      <c r="C36" s="15" t="s">
        <v>13</v>
      </c>
      <c r="D36" s="15" t="s">
        <v>33</v>
      </c>
      <c r="E36" s="15" t="s">
        <v>47</v>
      </c>
      <c r="F36" s="15" t="s">
        <v>17</v>
      </c>
      <c r="G36" s="15" t="s">
        <v>46</v>
      </c>
      <c r="H36" s="43">
        <f>864598.4+50000000</f>
        <v>50864598.399999999</v>
      </c>
      <c r="I36" s="43"/>
      <c r="J36" s="43">
        <v>0</v>
      </c>
      <c r="K36" s="43"/>
      <c r="L36" s="14">
        <v>0</v>
      </c>
    </row>
    <row r="37" spans="1:12" ht="112.5" x14ac:dyDescent="0.3">
      <c r="A37" s="36">
        <v>13</v>
      </c>
      <c r="B37" s="37" t="s">
        <v>64</v>
      </c>
      <c r="C37" s="35" t="s">
        <v>13</v>
      </c>
      <c r="D37" s="35" t="s">
        <v>33</v>
      </c>
      <c r="E37" s="35" t="s">
        <v>63</v>
      </c>
      <c r="F37" s="35" t="s">
        <v>17</v>
      </c>
      <c r="G37" s="35" t="s">
        <v>46</v>
      </c>
      <c r="H37" s="48">
        <v>2281242.2400000002</v>
      </c>
      <c r="I37" s="49"/>
      <c r="J37" s="48">
        <v>0</v>
      </c>
      <c r="K37" s="49"/>
      <c r="L37" s="34">
        <v>0</v>
      </c>
    </row>
    <row r="38" spans="1:12" ht="18.75" x14ac:dyDescent="0.3">
      <c r="A38" s="30">
        <v>14</v>
      </c>
      <c r="B38" s="1" t="s">
        <v>14</v>
      </c>
      <c r="C38" s="2">
        <v>730</v>
      </c>
      <c r="D38" s="4"/>
      <c r="E38" s="14"/>
      <c r="F38" s="3"/>
      <c r="G38" s="3"/>
      <c r="H38" s="43">
        <f>H39+H40+H41</f>
        <v>156524905.59999999</v>
      </c>
      <c r="I38" s="43"/>
      <c r="J38" s="43">
        <f>J39+J40+J41</f>
        <v>145927804.38</v>
      </c>
      <c r="K38" s="43"/>
      <c r="L38" s="14">
        <f t="shared" ref="L38" si="0">L39+L40+L41</f>
        <v>138984004.38</v>
      </c>
    </row>
    <row r="39" spans="1:12" ht="18.75" x14ac:dyDescent="0.3">
      <c r="A39" s="36">
        <v>15</v>
      </c>
      <c r="B39" s="18" t="s">
        <v>9</v>
      </c>
      <c r="C39" s="4"/>
      <c r="D39" s="4"/>
      <c r="E39" s="14"/>
      <c r="F39" s="3"/>
      <c r="G39" s="3"/>
      <c r="H39" s="43">
        <f>107704.38+269352.3+655752.18</f>
        <v>1032808.8600000001</v>
      </c>
      <c r="I39" s="43"/>
      <c r="J39" s="43">
        <f>J42</f>
        <v>107704.38</v>
      </c>
      <c r="K39" s="43"/>
      <c r="L39" s="14">
        <f>L42</f>
        <v>107704.38</v>
      </c>
    </row>
    <row r="40" spans="1:12" ht="18.75" x14ac:dyDescent="0.3">
      <c r="A40" s="36">
        <v>16</v>
      </c>
      <c r="B40" s="18" t="s">
        <v>10</v>
      </c>
      <c r="C40" s="4"/>
      <c r="D40" s="4"/>
      <c r="E40" s="14"/>
      <c r="F40" s="3"/>
      <c r="G40" s="3"/>
      <c r="H40" s="43">
        <f>9671996.74+109365100+10936500</f>
        <v>129973596.73999999</v>
      </c>
      <c r="I40" s="43"/>
      <c r="J40" s="43">
        <f>91137600+18045226.02</f>
        <v>109182826.02</v>
      </c>
      <c r="K40" s="43"/>
      <c r="L40" s="14">
        <f>86797700+18748297.65</f>
        <v>105545997.65000001</v>
      </c>
    </row>
    <row r="41" spans="1:12" ht="18.75" x14ac:dyDescent="0.3">
      <c r="A41" s="36">
        <v>17</v>
      </c>
      <c r="B41" s="18" t="s">
        <v>11</v>
      </c>
      <c r="C41" s="4"/>
      <c r="D41" s="4"/>
      <c r="E41" s="14"/>
      <c r="F41" s="3"/>
      <c r="G41" s="3"/>
      <c r="H41" s="43">
        <v>25518500</v>
      </c>
      <c r="I41" s="43"/>
      <c r="J41" s="43">
        <v>36637273.979999997</v>
      </c>
      <c r="K41" s="43"/>
      <c r="L41" s="14">
        <v>33330302.350000001</v>
      </c>
    </row>
    <row r="42" spans="1:12" ht="93.75" x14ac:dyDescent="0.3">
      <c r="A42" s="36">
        <v>18</v>
      </c>
      <c r="B42" s="18" t="s">
        <v>25</v>
      </c>
      <c r="C42" s="4"/>
      <c r="D42" s="4"/>
      <c r="E42" s="15" t="s">
        <v>26</v>
      </c>
      <c r="F42" s="3"/>
      <c r="G42" s="3"/>
      <c r="H42" s="43">
        <f>H43+H44+H45+H46+H47</f>
        <v>10704805.600000001</v>
      </c>
      <c r="I42" s="43"/>
      <c r="J42" s="43">
        <f>J43+J44+J45+J46+J47</f>
        <v>107704.38</v>
      </c>
      <c r="K42" s="43"/>
      <c r="L42" s="14">
        <f>L45</f>
        <v>107704.38</v>
      </c>
    </row>
    <row r="43" spans="1:12" ht="112.5" x14ac:dyDescent="0.3">
      <c r="A43" s="36">
        <v>19</v>
      </c>
      <c r="B43" s="21" t="s">
        <v>50</v>
      </c>
      <c r="C43" s="74">
        <v>730</v>
      </c>
      <c r="D43" s="77" t="s">
        <v>65</v>
      </c>
      <c r="E43" s="77" t="s">
        <v>49</v>
      </c>
      <c r="F43" s="77" t="s">
        <v>17</v>
      </c>
      <c r="G43" s="20" t="s">
        <v>46</v>
      </c>
      <c r="H43" s="73">
        <f>107704.38+9671996.74</f>
        <v>9779701.120000001</v>
      </c>
      <c r="I43" s="73"/>
      <c r="J43" s="71">
        <v>0</v>
      </c>
      <c r="K43" s="72"/>
      <c r="L43" s="22">
        <v>0</v>
      </c>
    </row>
    <row r="44" spans="1:12" ht="56.25" x14ac:dyDescent="0.3">
      <c r="A44" s="36">
        <v>20</v>
      </c>
      <c r="B44" s="21" t="s">
        <v>51</v>
      </c>
      <c r="C44" s="75"/>
      <c r="D44" s="78"/>
      <c r="E44" s="78"/>
      <c r="F44" s="78"/>
      <c r="G44" s="20" t="s">
        <v>44</v>
      </c>
      <c r="H44" s="71">
        <v>0</v>
      </c>
      <c r="I44" s="72"/>
      <c r="J44" s="73">
        <v>107704.38</v>
      </c>
      <c r="K44" s="73"/>
      <c r="L44" s="22">
        <v>0</v>
      </c>
    </row>
    <row r="45" spans="1:12" ht="75" x14ac:dyDescent="0.3">
      <c r="A45" s="36">
        <v>21</v>
      </c>
      <c r="B45" s="21" t="s">
        <v>52</v>
      </c>
      <c r="C45" s="76"/>
      <c r="D45" s="79"/>
      <c r="E45" s="79"/>
      <c r="F45" s="79"/>
      <c r="G45" s="20" t="s">
        <v>53</v>
      </c>
      <c r="H45" s="71">
        <v>0</v>
      </c>
      <c r="I45" s="72"/>
      <c r="J45" s="71">
        <v>0</v>
      </c>
      <c r="K45" s="72"/>
      <c r="L45" s="22">
        <v>107704.38</v>
      </c>
    </row>
    <row r="46" spans="1:12" ht="75" x14ac:dyDescent="0.3">
      <c r="A46" s="36">
        <v>22</v>
      </c>
      <c r="B46" s="21" t="s">
        <v>56</v>
      </c>
      <c r="C46" s="24">
        <v>730</v>
      </c>
      <c r="D46" s="25" t="s">
        <v>57</v>
      </c>
      <c r="E46" s="25" t="s">
        <v>58</v>
      </c>
      <c r="F46" s="25" t="s">
        <v>17</v>
      </c>
      <c r="G46" s="20" t="s">
        <v>46</v>
      </c>
      <c r="H46" s="71">
        <v>269352.3</v>
      </c>
      <c r="I46" s="72"/>
      <c r="J46" s="71">
        <v>0</v>
      </c>
      <c r="K46" s="72"/>
      <c r="L46" s="26">
        <v>0</v>
      </c>
    </row>
    <row r="47" spans="1:12" ht="65.25" customHeight="1" x14ac:dyDescent="0.3">
      <c r="A47" s="36">
        <v>23</v>
      </c>
      <c r="B47" s="21" t="s">
        <v>59</v>
      </c>
      <c r="C47" s="24">
        <v>730</v>
      </c>
      <c r="D47" s="25" t="s">
        <v>57</v>
      </c>
      <c r="E47" s="25" t="s">
        <v>60</v>
      </c>
      <c r="F47" s="25" t="s">
        <v>17</v>
      </c>
      <c r="G47" s="20" t="s">
        <v>46</v>
      </c>
      <c r="H47" s="71">
        <v>655752.18000000005</v>
      </c>
      <c r="I47" s="72"/>
      <c r="J47" s="71">
        <v>0</v>
      </c>
      <c r="K47" s="72"/>
      <c r="L47" s="26">
        <v>0</v>
      </c>
    </row>
    <row r="48" spans="1:12" ht="61.5" customHeight="1" x14ac:dyDescent="0.3">
      <c r="A48" s="36">
        <v>24</v>
      </c>
      <c r="B48" s="1" t="s">
        <v>27</v>
      </c>
      <c r="C48" s="15"/>
      <c r="D48" s="15"/>
      <c r="E48" s="13" t="s">
        <v>28</v>
      </c>
      <c r="F48" s="2"/>
      <c r="G48" s="17"/>
      <c r="H48" s="43">
        <f>H49+H50</f>
        <v>145820100</v>
      </c>
      <c r="I48" s="43"/>
      <c r="J48" s="43">
        <f>J49+J50</f>
        <v>145820100</v>
      </c>
      <c r="K48" s="43"/>
      <c r="L48" s="14">
        <f>L49+L50</f>
        <v>138876300</v>
      </c>
    </row>
    <row r="49" spans="1:12" ht="201" customHeight="1" x14ac:dyDescent="0.3">
      <c r="A49" s="36">
        <v>25</v>
      </c>
      <c r="B49" s="12" t="s">
        <v>42</v>
      </c>
      <c r="C49" s="31" t="s">
        <v>15</v>
      </c>
      <c r="D49" s="35" t="s">
        <v>66</v>
      </c>
      <c r="E49" s="31" t="s">
        <v>43</v>
      </c>
      <c r="F49" s="2">
        <v>410</v>
      </c>
      <c r="G49" s="32" t="s">
        <v>41</v>
      </c>
      <c r="H49" s="43">
        <v>109365100</v>
      </c>
      <c r="I49" s="43"/>
      <c r="J49" s="43">
        <v>91137600</v>
      </c>
      <c r="K49" s="43"/>
      <c r="L49" s="33">
        <v>86797700</v>
      </c>
    </row>
    <row r="50" spans="1:12" ht="112.5" x14ac:dyDescent="0.3">
      <c r="A50" s="36">
        <v>26</v>
      </c>
      <c r="B50" s="12" t="s">
        <v>62</v>
      </c>
      <c r="C50" s="31" t="s">
        <v>15</v>
      </c>
      <c r="D50" s="35" t="s">
        <v>66</v>
      </c>
      <c r="E50" s="3" t="s">
        <v>61</v>
      </c>
      <c r="F50" s="2">
        <v>410</v>
      </c>
      <c r="G50" s="32" t="s">
        <v>41</v>
      </c>
      <c r="H50" s="43">
        <f>25518500+10936500</f>
        <v>36455000</v>
      </c>
      <c r="I50" s="43"/>
      <c r="J50" s="43">
        <f>36637273.98+18045226.02</f>
        <v>54682500</v>
      </c>
      <c r="K50" s="43"/>
      <c r="L50" s="33">
        <f>33330302.35+18748297.65</f>
        <v>52078600</v>
      </c>
    </row>
    <row r="51" spans="1:12" ht="42.75" customHeight="1" x14ac:dyDescent="0.3">
      <c r="A51" s="36">
        <v>27</v>
      </c>
      <c r="B51" s="1" t="s">
        <v>67</v>
      </c>
      <c r="C51" s="2">
        <v>733</v>
      </c>
      <c r="D51" s="4"/>
      <c r="E51" s="34"/>
      <c r="F51" s="3"/>
      <c r="G51" s="3"/>
      <c r="H51" s="43">
        <f>H52+H53+H54</f>
        <v>1999551</v>
      </c>
      <c r="I51" s="43"/>
      <c r="J51" s="43">
        <f>J52+J53+J54</f>
        <v>0</v>
      </c>
      <c r="K51" s="43"/>
      <c r="L51" s="34">
        <f t="shared" ref="L51" si="1">L52+L53+L54</f>
        <v>0</v>
      </c>
    </row>
    <row r="52" spans="1:12" ht="18.75" customHeight="1" x14ac:dyDescent="0.3">
      <c r="A52" s="36">
        <v>28</v>
      </c>
      <c r="B52" s="37" t="s">
        <v>9</v>
      </c>
      <c r="C52" s="4"/>
      <c r="D52" s="4"/>
      <c r="E52" s="34"/>
      <c r="F52" s="3"/>
      <c r="G52" s="3"/>
      <c r="H52" s="43">
        <f>H55</f>
        <v>1999551</v>
      </c>
      <c r="I52" s="43"/>
      <c r="J52" s="43">
        <f>J55</f>
        <v>0</v>
      </c>
      <c r="K52" s="43"/>
      <c r="L52" s="34">
        <f>L55</f>
        <v>0</v>
      </c>
    </row>
    <row r="53" spans="1:12" ht="18.75" customHeight="1" x14ac:dyDescent="0.3">
      <c r="A53" s="36">
        <v>29</v>
      </c>
      <c r="B53" s="37" t="s">
        <v>10</v>
      </c>
      <c r="C53" s="4"/>
      <c r="D53" s="4"/>
      <c r="E53" s="34"/>
      <c r="F53" s="3"/>
      <c r="G53" s="3"/>
      <c r="H53" s="43">
        <v>0</v>
      </c>
      <c r="I53" s="43"/>
      <c r="J53" s="43">
        <v>0</v>
      </c>
      <c r="K53" s="43"/>
      <c r="L53" s="34">
        <v>0</v>
      </c>
    </row>
    <row r="54" spans="1:12" ht="18.75" customHeight="1" x14ac:dyDescent="0.3">
      <c r="A54" s="36">
        <v>30</v>
      </c>
      <c r="B54" s="37" t="s">
        <v>11</v>
      </c>
      <c r="C54" s="4"/>
      <c r="D54" s="4"/>
      <c r="E54" s="34"/>
      <c r="F54" s="3"/>
      <c r="G54" s="3"/>
      <c r="H54" s="43">
        <v>0</v>
      </c>
      <c r="I54" s="43"/>
      <c r="J54" s="43">
        <v>0</v>
      </c>
      <c r="K54" s="43"/>
      <c r="L54" s="34">
        <v>0</v>
      </c>
    </row>
    <row r="55" spans="1:12" ht="41.25" customHeight="1" x14ac:dyDescent="0.3">
      <c r="A55" s="36">
        <v>31</v>
      </c>
      <c r="B55" s="37" t="s">
        <v>68</v>
      </c>
      <c r="C55" s="38"/>
      <c r="D55" s="39"/>
      <c r="E55" s="35" t="s">
        <v>69</v>
      </c>
      <c r="F55" s="38"/>
      <c r="G55" s="38"/>
      <c r="H55" s="43">
        <f>H56+H57</f>
        <v>1999551</v>
      </c>
      <c r="I55" s="43"/>
      <c r="J55" s="43">
        <v>0</v>
      </c>
      <c r="K55" s="43"/>
      <c r="L55" s="34">
        <v>0</v>
      </c>
    </row>
    <row r="56" spans="1:12" ht="56.25" customHeight="1" x14ac:dyDescent="0.3">
      <c r="A56" s="44">
        <v>32</v>
      </c>
      <c r="B56" s="46" t="s">
        <v>73</v>
      </c>
      <c r="C56" s="3">
        <v>733</v>
      </c>
      <c r="D56" s="13" t="s">
        <v>70</v>
      </c>
      <c r="E56" s="35" t="s">
        <v>71</v>
      </c>
      <c r="F56" s="3">
        <v>460</v>
      </c>
      <c r="G56" s="2">
        <v>2025</v>
      </c>
      <c r="H56" s="43">
        <v>651359.64</v>
      </c>
      <c r="I56" s="43">
        <v>651359.64</v>
      </c>
      <c r="J56" s="43">
        <v>0</v>
      </c>
      <c r="K56" s="43"/>
      <c r="L56" s="34">
        <v>0</v>
      </c>
    </row>
    <row r="57" spans="1:12" ht="42" customHeight="1" x14ac:dyDescent="0.3">
      <c r="A57" s="45"/>
      <c r="B57" s="47"/>
      <c r="C57" s="40">
        <v>733</v>
      </c>
      <c r="D57" s="41" t="s">
        <v>70</v>
      </c>
      <c r="E57" s="35" t="s">
        <v>72</v>
      </c>
      <c r="F57" s="40">
        <v>460</v>
      </c>
      <c r="G57" s="42">
        <v>2025</v>
      </c>
      <c r="H57" s="43">
        <v>1348191.36</v>
      </c>
      <c r="I57" s="43">
        <v>1348191.36</v>
      </c>
      <c r="J57" s="43">
        <v>0</v>
      </c>
      <c r="K57" s="43"/>
      <c r="L57" s="34">
        <v>0</v>
      </c>
    </row>
  </sheetData>
  <mergeCells count="109">
    <mergeCell ref="H2:K2"/>
    <mergeCell ref="H35:I35"/>
    <mergeCell ref="J35:K35"/>
    <mergeCell ref="H46:I46"/>
    <mergeCell ref="J46:K46"/>
    <mergeCell ref="H41:I41"/>
    <mergeCell ref="H32:I32"/>
    <mergeCell ref="J33:K33"/>
    <mergeCell ref="H33:I33"/>
    <mergeCell ref="H36:I36"/>
    <mergeCell ref="J36:K36"/>
    <mergeCell ref="J32:K32"/>
    <mergeCell ref="H34:I34"/>
    <mergeCell ref="J34:K34"/>
    <mergeCell ref="C43:C45"/>
    <mergeCell ref="D43:D45"/>
    <mergeCell ref="E43:E45"/>
    <mergeCell ref="F43:F45"/>
    <mergeCell ref="H43:I43"/>
    <mergeCell ref="H44:I44"/>
    <mergeCell ref="H45:I45"/>
    <mergeCell ref="H47:I47"/>
    <mergeCell ref="J47:K47"/>
    <mergeCell ref="H49:I49"/>
    <mergeCell ref="J49:K49"/>
    <mergeCell ref="H42:I42"/>
    <mergeCell ref="J42:K42"/>
    <mergeCell ref="J38:K38"/>
    <mergeCell ref="J39:K39"/>
    <mergeCell ref="H38:I38"/>
    <mergeCell ref="H39:I39"/>
    <mergeCell ref="H40:I40"/>
    <mergeCell ref="J40:K40"/>
    <mergeCell ref="H48:I48"/>
    <mergeCell ref="J41:K41"/>
    <mergeCell ref="J48:K48"/>
    <mergeCell ref="J43:K43"/>
    <mergeCell ref="J44:K44"/>
    <mergeCell ref="J45:K45"/>
    <mergeCell ref="H31:I31"/>
    <mergeCell ref="J31:K31"/>
    <mergeCell ref="H28:I28"/>
    <mergeCell ref="L22:L23"/>
    <mergeCell ref="J22:K23"/>
    <mergeCell ref="J28:K28"/>
    <mergeCell ref="J30:K30"/>
    <mergeCell ref="I14:J14"/>
    <mergeCell ref="I15:J15"/>
    <mergeCell ref="J27:K27"/>
    <mergeCell ref="H30:I30"/>
    <mergeCell ref="H26:I26"/>
    <mergeCell ref="H27:I27"/>
    <mergeCell ref="J29:K29"/>
    <mergeCell ref="H29:I29"/>
    <mergeCell ref="J26:K26"/>
    <mergeCell ref="I19:J19"/>
    <mergeCell ref="G16:H16"/>
    <mergeCell ref="B25:G25"/>
    <mergeCell ref="B22:B23"/>
    <mergeCell ref="E19:F19"/>
    <mergeCell ref="C22:F22"/>
    <mergeCell ref="E17:F17"/>
    <mergeCell ref="A19:D19"/>
    <mergeCell ref="I16:J16"/>
    <mergeCell ref="B16:D16"/>
    <mergeCell ref="B17:D17"/>
    <mergeCell ref="E16:F16"/>
    <mergeCell ref="G19:H19"/>
    <mergeCell ref="E15:F15"/>
    <mergeCell ref="B18:D18"/>
    <mergeCell ref="E18:F18"/>
    <mergeCell ref="G18:H18"/>
    <mergeCell ref="I18:J18"/>
    <mergeCell ref="H37:I37"/>
    <mergeCell ref="J37:K37"/>
    <mergeCell ref="H51:I51"/>
    <mergeCell ref="J51:K51"/>
    <mergeCell ref="H52:I52"/>
    <mergeCell ref="J52:K52"/>
    <mergeCell ref="H50:I50"/>
    <mergeCell ref="J50:K50"/>
    <mergeCell ref="H7:K7"/>
    <mergeCell ref="J25:K25"/>
    <mergeCell ref="G17:H17"/>
    <mergeCell ref="I17:J17"/>
    <mergeCell ref="H24:I24"/>
    <mergeCell ref="H25:I25"/>
    <mergeCell ref="H22:I23"/>
    <mergeCell ref="G22:G23"/>
    <mergeCell ref="J24:K24"/>
    <mergeCell ref="A11:L11"/>
    <mergeCell ref="G14:H14"/>
    <mergeCell ref="E14:F14"/>
    <mergeCell ref="B14:D14"/>
    <mergeCell ref="B15:D15"/>
    <mergeCell ref="A22:A23"/>
    <mergeCell ref="G15:H15"/>
    <mergeCell ref="H56:I56"/>
    <mergeCell ref="J56:K56"/>
    <mergeCell ref="H57:I57"/>
    <mergeCell ref="J57:K57"/>
    <mergeCell ref="A56:A57"/>
    <mergeCell ref="B56:B57"/>
    <mergeCell ref="H53:I53"/>
    <mergeCell ref="J53:K53"/>
    <mergeCell ref="H54:I54"/>
    <mergeCell ref="J54:K54"/>
    <mergeCell ref="H55:I55"/>
    <mergeCell ref="J55:K55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8" fitToHeight="4" orientation="portrait" useFirstPageNumber="1" r:id="rId1"/>
  <headerFooter alignWithMargins="0">
    <oddHeader>&amp;C&amp;P</oddHeader>
    <oddFooter>&amp;Я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2025-06-10T13:27:33Z</cp:lastPrinted>
  <dcterms:created xsi:type="dcterms:W3CDTF">2002-03-11T10:22:12Z</dcterms:created>
  <dcterms:modified xsi:type="dcterms:W3CDTF">2025-06-25T03:24:49Z</dcterms:modified>
</cp:coreProperties>
</file>