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0.248\gorsovet$\6 - Сессии\2024 год\12 - Декабрь\Решения на печать\Бюджет\"/>
    </mc:Choice>
  </mc:AlternateContent>
  <xr:revisionPtr revIDLastSave="0" documentId="13_ncr:1_{65264690-FEF2-45CF-913F-716E81B2B8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тчет по источникам" sheetId="3" r:id="rId1"/>
  </sheets>
  <definedNames>
    <definedName name="APPT" localSheetId="0">'Отчет по источникам'!$B$27</definedName>
    <definedName name="FIO" localSheetId="0">'Отчет по источникам'!$G$27</definedName>
    <definedName name="SIGN" localSheetId="0">'Отчет по источникам'!$B$27:$G$27</definedName>
    <definedName name="_xlnm.Print_Titles" localSheetId="0">'Отчет по источникам'!$10:$11</definedName>
    <definedName name="_xlnm.Print_Area" localSheetId="0">'Отчет по источникам'!$A$1:$G$35</definedName>
  </definedNames>
  <calcPr calcId="191029"/>
</workbook>
</file>

<file path=xl/calcChain.xml><?xml version="1.0" encoding="utf-8"?>
<calcChain xmlns="http://schemas.openxmlformats.org/spreadsheetml/2006/main">
  <c r="E25" i="3" l="1"/>
  <c r="E16" i="3" l="1"/>
  <c r="F18" i="3" s="1"/>
  <c r="E18" i="3"/>
  <c r="E35" i="3" s="1"/>
  <c r="E15" i="3" l="1"/>
  <c r="F35" i="3" l="1"/>
  <c r="E22" i="3"/>
  <c r="E31" i="3" s="1"/>
  <c r="J13" i="3"/>
  <c r="J14" i="3"/>
  <c r="E24" i="3"/>
  <c r="E21" i="3" l="1"/>
  <c r="F17" i="3"/>
  <c r="F16" i="3" s="1"/>
  <c r="F15" i="3" s="1"/>
  <c r="E20" i="3" l="1"/>
  <c r="E19" i="3" s="1"/>
  <c r="G18" i="3" l="1"/>
  <c r="G17" i="3" l="1"/>
  <c r="G16" i="3" s="1"/>
  <c r="G15" i="3" s="1"/>
  <c r="G22" i="3" l="1"/>
  <c r="G31" i="3" s="1"/>
  <c r="F22" i="3"/>
  <c r="F31" i="3" s="1"/>
  <c r="G25" i="3"/>
  <c r="G35" i="3" s="1"/>
  <c r="G21" i="3" l="1"/>
  <c r="G24" i="3"/>
  <c r="F21" i="3"/>
  <c r="G20" i="3" l="1"/>
  <c r="G19" i="3" s="1"/>
  <c r="F20" i="3"/>
  <c r="F19" i="3" s="1"/>
  <c r="G30" i="3" l="1"/>
  <c r="G29" i="3" s="1"/>
  <c r="G28" i="3" s="1"/>
  <c r="G14" i="3"/>
  <c r="G34" i="3"/>
  <c r="G33" i="3" s="1"/>
  <c r="G32" i="3" s="1"/>
  <c r="E17" i="3"/>
  <c r="G27" i="3" l="1"/>
  <c r="G13" i="3" s="1"/>
  <c r="E34" i="3"/>
  <c r="E33" i="3" s="1"/>
  <c r="E32" i="3" s="1"/>
  <c r="F30" i="3" l="1"/>
  <c r="F29" i="3" s="1"/>
  <c r="F28" i="3" s="1"/>
  <c r="F14" i="3"/>
  <c r="E14" i="3" l="1"/>
  <c r="E30" i="3"/>
  <c r="E29" i="3" s="1"/>
  <c r="E28" i="3" s="1"/>
  <c r="E27" i="3" s="1"/>
  <c r="F34" i="3"/>
  <c r="F33" i="3" s="1"/>
  <c r="F32" i="3" s="1"/>
  <c r="F27" i="3" s="1"/>
  <c r="F13" i="3" s="1"/>
  <c r="E13" i="3" l="1"/>
  <c r="J15" i="3" s="1"/>
  <c r="J16" i="3" s="1"/>
</calcChain>
</file>

<file path=xl/sharedStrings.xml><?xml version="1.0" encoding="utf-8"?>
<sst xmlns="http://schemas.openxmlformats.org/spreadsheetml/2006/main" count="84" uniqueCount="61">
  <si>
    <t>738</t>
  </si>
  <si>
    <t>01000000000000000</t>
  </si>
  <si>
    <t>ИСТОЧНИКИ ВНУТРЕННЕГО ФИНАНСИРОВАНИЯ ДЕФИЦИТОВ БЮДЖЕТОВ</t>
  </si>
  <si>
    <t>01020000000000000</t>
  </si>
  <si>
    <t>Кредиты кредитных организаций в валюте Российской Федерации</t>
  </si>
  <si>
    <t>01020000040000710</t>
  </si>
  <si>
    <t>01020000040000810</t>
  </si>
  <si>
    <t>01030000000000000</t>
  </si>
  <si>
    <t>01030100000000000</t>
  </si>
  <si>
    <t>01030100040000810</t>
  </si>
  <si>
    <t>01050000000000000</t>
  </si>
  <si>
    <t>Изменение остатков средств на счетах по учету средств бюджетов</t>
  </si>
  <si>
    <t>01050201040000510</t>
  </si>
  <si>
    <t>Увеличение прочих остатков денежных средств бюджетов городских округов</t>
  </si>
  <si>
    <t>01050201040000610</t>
  </si>
  <si>
    <t>рублей</t>
  </si>
  <si>
    <t>01020000000000700</t>
  </si>
  <si>
    <t>01020000000000800</t>
  </si>
  <si>
    <t>01030100000000700</t>
  </si>
  <si>
    <t>01030100000000800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</si>
  <si>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</si>
  <si>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</si>
  <si>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>Увеличение остатков средств бюджетов</t>
  </si>
  <si>
    <t>Уменьшение остатков средств бюджетов</t>
  </si>
  <si>
    <t>01050000000000500</t>
  </si>
  <si>
    <t>01050200000000500</t>
  </si>
  <si>
    <t>Увеличение прочих остатков средств бюджетов</t>
  </si>
  <si>
    <t>01050201000000510</t>
  </si>
  <si>
    <t>01050000000000600</t>
  </si>
  <si>
    <t>01050200000000600</t>
  </si>
  <si>
    <t>01050201000000610</t>
  </si>
  <si>
    <t>Уменьшение прочих остатков средств бюджетов</t>
  </si>
  <si>
    <t>Уменьшение  прочих остатков денежных средств бюджетов городских округов</t>
  </si>
  <si>
    <t xml:space="preserve">Приложение 1    </t>
  </si>
  <si>
    <t>№                     п/п</t>
  </si>
  <si>
    <t>Наименование кода классификации источников финансирования дефицитов бюджетов</t>
  </si>
  <si>
    <t xml:space="preserve"> Код классификации источников финансирования дефицитов бюджетов</t>
  </si>
  <si>
    <t>главного администратора источников финансирования дефицитов бюджетов</t>
  </si>
  <si>
    <t>01030100040000710</t>
  </si>
  <si>
    <t xml:space="preserve">к решению Ачинского городского </t>
  </si>
  <si>
    <t>группы, подгруппы, статьи, подстатьи, элемента, подвида, аналитической группы  вида источников финансирования дефицитов бюджетов</t>
  </si>
  <si>
    <t>Финансовое управление администрации города Ачинска</t>
  </si>
  <si>
    <t>Привлечение кредитов от кредитных организаций в валюте Российской Федерации</t>
  </si>
  <si>
    <t>Привлечение городскими округами кредитов от кредитных организаций в валюте Российской Федерации</t>
  </si>
  <si>
    <t xml:space="preserve">Погашение кредитов, предоставленных кредитными организациями в валюте Российской Федерации
</t>
  </si>
  <si>
    <t>Погашение городскими округами кредитов от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</si>
  <si>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</si>
  <si>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</si>
  <si>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</si>
  <si>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</si>
  <si>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</si>
  <si>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</si>
  <si>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Сумма 
на 2025 год</t>
  </si>
  <si>
    <t>Сумма 
на 2026 год</t>
  </si>
  <si>
    <t>01030100045200710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</si>
  <si>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 (бюджетные кредиты на пополнение остатка средств на едином счете бюджета)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</si>
  <si>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 (бюджетные кредиты на пополнение остатка средств на едином счете бюджета)</t>
  </si>
  <si>
    <t>Источники внутреннего финансирования дефицита бюджета города
на 2025 год и плановый период 2026-2027 годов</t>
  </si>
  <si>
    <t>Сумма 
на 2027 год</t>
  </si>
  <si>
    <t>01030100045200810</t>
  </si>
  <si>
    <t>Совета депутатов от 13.12.2024 № 56-352р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</si>
</sst>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04"/>
    </font>
    <font>
      <b/>
      <sz val="10"/>
      <color indexed="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1" applyFont="1" applyAlignment="1" applyProtection="1">
      <alignment horizontal="left" vertical="top" indent="6"/>
      <protection locked="0"/>
    </xf>
    <xf numFmtId="0" fontId="3" fillId="0" borderId="0" xfId="0" applyFont="1"/>
    <xf numFmtId="0" fontId="2" fillId="0" borderId="0" xfId="1" applyFont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0" xfId="0" applyNumberFormat="1" applyFont="1"/>
    <xf numFmtId="4" fontId="3" fillId="2" borderId="0" xfId="0" applyNumberFormat="1" applyFont="1" applyFill="1"/>
    <xf numFmtId="0" fontId="4" fillId="0" borderId="0" xfId="0" applyFont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38"/>
  <sheetViews>
    <sheetView showGridLines="0" tabSelected="1" view="pageBreakPreview" zoomScaleNormal="100" zoomScaleSheetLayoutView="100" workbookViewId="0">
      <selection activeCell="E3" sqref="E3"/>
    </sheetView>
  </sheetViews>
  <sheetFormatPr defaultColWidth="9.140625" defaultRowHeight="12.75" customHeight="1" outlineLevelRow="3" x14ac:dyDescent="0.25"/>
  <cols>
    <col min="1" max="1" width="5.7109375" style="5" customWidth="1"/>
    <col min="2" max="2" width="17.42578125" style="2" customWidth="1"/>
    <col min="3" max="3" width="22.42578125" style="2" customWidth="1"/>
    <col min="4" max="4" width="66.42578125" style="2" customWidth="1"/>
    <col min="5" max="5" width="18.85546875" style="2" customWidth="1"/>
    <col min="6" max="7" width="18.7109375" style="2" customWidth="1"/>
    <col min="8" max="8" width="9.140625" style="2"/>
    <col min="9" max="9" width="14.28515625" style="2" bestFit="1" customWidth="1"/>
    <col min="10" max="10" width="15.42578125" style="2" bestFit="1" customWidth="1"/>
    <col min="11" max="11" width="17.5703125" style="2" customWidth="1"/>
    <col min="12" max="16384" width="9.140625" style="2"/>
  </cols>
  <sheetData>
    <row r="1" spans="1:11" ht="15.75" x14ac:dyDescent="0.25">
      <c r="E1" s="3" t="s">
        <v>33</v>
      </c>
    </row>
    <row r="2" spans="1:11" ht="15.75" x14ac:dyDescent="0.25">
      <c r="C2" s="3"/>
      <c r="E2" s="3" t="s">
        <v>39</v>
      </c>
    </row>
    <row r="3" spans="1:11" ht="15.75" x14ac:dyDescent="0.25">
      <c r="C3" s="3"/>
      <c r="E3" s="3" t="s">
        <v>60</v>
      </c>
    </row>
    <row r="4" spans="1:11" ht="15.75" x14ac:dyDescent="0.25">
      <c r="C4" s="3"/>
    </row>
    <row r="5" spans="1:11" ht="15.75" x14ac:dyDescent="0.25">
      <c r="F5" s="1"/>
    </row>
    <row r="6" spans="1:11" ht="15.75" x14ac:dyDescent="0.25"/>
    <row r="7" spans="1:11" ht="34.5" customHeight="1" x14ac:dyDescent="0.3">
      <c r="A7" s="16" t="s">
        <v>57</v>
      </c>
      <c r="B7" s="16"/>
      <c r="C7" s="16"/>
      <c r="D7" s="16"/>
      <c r="E7" s="16"/>
      <c r="F7" s="16"/>
      <c r="G7" s="16"/>
    </row>
    <row r="8" spans="1:11" ht="15.75" x14ac:dyDescent="0.25"/>
    <row r="9" spans="1:11" ht="15.75" x14ac:dyDescent="0.25">
      <c r="G9" s="4" t="s">
        <v>15</v>
      </c>
    </row>
    <row r="10" spans="1:11" ht="40.5" customHeight="1" x14ac:dyDescent="0.25">
      <c r="A10" s="17" t="s">
        <v>34</v>
      </c>
      <c r="B10" s="22" t="s">
        <v>36</v>
      </c>
      <c r="C10" s="23"/>
      <c r="D10" s="17" t="s">
        <v>35</v>
      </c>
      <c r="E10" s="18" t="s">
        <v>52</v>
      </c>
      <c r="F10" s="18" t="s">
        <v>53</v>
      </c>
      <c r="G10" s="20" t="s">
        <v>58</v>
      </c>
    </row>
    <row r="11" spans="1:11" ht="130.5" customHeight="1" x14ac:dyDescent="0.25">
      <c r="A11" s="17"/>
      <c r="B11" s="7" t="s">
        <v>37</v>
      </c>
      <c r="C11" s="7" t="s">
        <v>40</v>
      </c>
      <c r="D11" s="17"/>
      <c r="E11" s="19"/>
      <c r="F11" s="19"/>
      <c r="G11" s="21"/>
    </row>
    <row r="12" spans="1:11" ht="15.75" x14ac:dyDescent="0.25">
      <c r="A12" s="10">
        <v>1</v>
      </c>
      <c r="B12" s="7" t="s">
        <v>0</v>
      </c>
      <c r="D12" s="12" t="s">
        <v>41</v>
      </c>
      <c r="E12" s="12"/>
      <c r="F12" s="12"/>
      <c r="G12" s="12"/>
    </row>
    <row r="13" spans="1:11" ht="31.5" x14ac:dyDescent="0.25">
      <c r="A13" s="6">
        <v>2</v>
      </c>
      <c r="B13" s="7" t="s">
        <v>0</v>
      </c>
      <c r="C13" s="7" t="s">
        <v>1</v>
      </c>
      <c r="D13" s="11" t="s">
        <v>2</v>
      </c>
      <c r="E13" s="13">
        <f>E14+E19+E27</f>
        <v>72144635.729999632</v>
      </c>
      <c r="F13" s="13">
        <f>F14+F19+F27</f>
        <v>18458217.780000001</v>
      </c>
      <c r="G13" s="13">
        <f t="shared" ref="G13" si="0">G14+G19+G27</f>
        <v>0</v>
      </c>
      <c r="J13" s="14">
        <f>1695020868*0.1</f>
        <v>169502086.80000001</v>
      </c>
      <c r="K13" s="14"/>
    </row>
    <row r="14" spans="1:11" ht="18.75" customHeight="1" outlineLevel="1" x14ac:dyDescent="0.25">
      <c r="A14" s="10">
        <v>3</v>
      </c>
      <c r="B14" s="7" t="s">
        <v>0</v>
      </c>
      <c r="C14" s="7" t="s">
        <v>3</v>
      </c>
      <c r="D14" s="11" t="s">
        <v>4</v>
      </c>
      <c r="E14" s="8">
        <f>E15-E17</f>
        <v>31925499.330000013</v>
      </c>
      <c r="F14" s="8">
        <f t="shared" ref="F14:G14" si="1">F15-F17</f>
        <v>18458217.780000001</v>
      </c>
      <c r="G14" s="8">
        <f t="shared" si="1"/>
        <v>0</v>
      </c>
      <c r="J14" s="14">
        <f>1666959246*0.1</f>
        <v>166695924.60000002</v>
      </c>
    </row>
    <row r="15" spans="1:11" ht="31.5" outlineLevel="1" x14ac:dyDescent="0.25">
      <c r="A15" s="10">
        <v>4</v>
      </c>
      <c r="B15" s="7" t="s">
        <v>0</v>
      </c>
      <c r="C15" s="7" t="s">
        <v>16</v>
      </c>
      <c r="D15" s="11" t="s">
        <v>42</v>
      </c>
      <c r="E15" s="13">
        <f>E16</f>
        <v>299370023.67000002</v>
      </c>
      <c r="F15" s="9">
        <f>F16</f>
        <v>267828241.45000002</v>
      </c>
      <c r="G15" s="9">
        <f>G16</f>
        <v>267828241.45000002</v>
      </c>
      <c r="J15" s="14">
        <f>E13-E27</f>
        <v>31925499.330000013</v>
      </c>
    </row>
    <row r="16" spans="1:11" ht="31.5" outlineLevel="3" x14ac:dyDescent="0.25">
      <c r="A16" s="6">
        <v>5</v>
      </c>
      <c r="B16" s="7" t="s">
        <v>0</v>
      </c>
      <c r="C16" s="7" t="s">
        <v>5</v>
      </c>
      <c r="D16" s="11" t="s">
        <v>43</v>
      </c>
      <c r="E16" s="13">
        <f>217444524.34+31925499.33+50000000</f>
        <v>299370023.67000002</v>
      </c>
      <c r="F16" s="9">
        <f>F17+F26+18458217.78</f>
        <v>267828241.45000002</v>
      </c>
      <c r="G16" s="9">
        <f>G17</f>
        <v>267828241.45000002</v>
      </c>
      <c r="J16" s="14">
        <f>J14-J15</f>
        <v>134770425.27000001</v>
      </c>
    </row>
    <row r="17" spans="1:9" ht="34.5" customHeight="1" outlineLevel="3" x14ac:dyDescent="0.25">
      <c r="A17" s="10">
        <v>6</v>
      </c>
      <c r="B17" s="7" t="s">
        <v>0</v>
      </c>
      <c r="C17" s="7" t="s">
        <v>17</v>
      </c>
      <c r="D17" s="11" t="s">
        <v>44</v>
      </c>
      <c r="E17" s="13">
        <f>E18</f>
        <v>267444524.34</v>
      </c>
      <c r="F17" s="9">
        <f>F18</f>
        <v>249370023.67000002</v>
      </c>
      <c r="G17" s="9">
        <f>G18</f>
        <v>267828241.45000002</v>
      </c>
    </row>
    <row r="18" spans="1:9" ht="31.5" outlineLevel="3" x14ac:dyDescent="0.25">
      <c r="A18" s="10">
        <v>7</v>
      </c>
      <c r="B18" s="7" t="s">
        <v>0</v>
      </c>
      <c r="C18" s="7" t="s">
        <v>6</v>
      </c>
      <c r="D18" s="11" t="s">
        <v>45</v>
      </c>
      <c r="E18" s="13">
        <f>217444524.34+50000000</f>
        <v>267444524.34</v>
      </c>
      <c r="F18" s="9">
        <f>E16-50000000</f>
        <v>249370023.67000002</v>
      </c>
      <c r="G18" s="9">
        <f>F16</f>
        <v>267828241.45000002</v>
      </c>
    </row>
    <row r="19" spans="1:9" ht="32.25" customHeight="1" outlineLevel="1" x14ac:dyDescent="0.25">
      <c r="A19" s="6">
        <v>8</v>
      </c>
      <c r="B19" s="7" t="s">
        <v>0</v>
      </c>
      <c r="C19" s="7" t="s">
        <v>7</v>
      </c>
      <c r="D19" s="11" t="s">
        <v>46</v>
      </c>
      <c r="E19" s="13">
        <f>E20</f>
        <v>0</v>
      </c>
      <c r="F19" s="13">
        <f t="shared" ref="F19:G19" si="2">F20</f>
        <v>0</v>
      </c>
      <c r="G19" s="13">
        <f t="shared" si="2"/>
        <v>0</v>
      </c>
    </row>
    <row r="20" spans="1:9" ht="31.5" outlineLevel="2" x14ac:dyDescent="0.25">
      <c r="A20" s="10">
        <v>9</v>
      </c>
      <c r="B20" s="7" t="s">
        <v>0</v>
      </c>
      <c r="C20" s="7" t="s">
        <v>8</v>
      </c>
      <c r="D20" s="11" t="s">
        <v>47</v>
      </c>
      <c r="E20" s="9">
        <f>E21-E24</f>
        <v>0</v>
      </c>
      <c r="F20" s="9">
        <f t="shared" ref="F20:G20" si="3">F21-F24</f>
        <v>0</v>
      </c>
      <c r="G20" s="9">
        <f t="shared" si="3"/>
        <v>0</v>
      </c>
    </row>
    <row r="21" spans="1:9" s="5" customFormat="1" ht="47.25" outlineLevel="2" x14ac:dyDescent="0.25">
      <c r="A21" s="10">
        <v>10</v>
      </c>
      <c r="B21" s="7" t="s">
        <v>0</v>
      </c>
      <c r="C21" s="7" t="s">
        <v>18</v>
      </c>
      <c r="D21" s="11" t="s">
        <v>49</v>
      </c>
      <c r="E21" s="9">
        <f>E22</f>
        <v>397448500</v>
      </c>
      <c r="F21" s="9">
        <f>F22</f>
        <v>0</v>
      </c>
      <c r="G21" s="9">
        <f>G22</f>
        <v>0</v>
      </c>
    </row>
    <row r="22" spans="1:9" s="5" customFormat="1" ht="47.25" outlineLevel="3" x14ac:dyDescent="0.25">
      <c r="A22" s="6">
        <v>11</v>
      </c>
      <c r="B22" s="7" t="s">
        <v>0</v>
      </c>
      <c r="C22" s="7" t="s">
        <v>38</v>
      </c>
      <c r="D22" s="11" t="s">
        <v>48</v>
      </c>
      <c r="E22" s="9">
        <f>E23</f>
        <v>397448500</v>
      </c>
      <c r="F22" s="9">
        <f>35928000-35928000</f>
        <v>0</v>
      </c>
      <c r="G22" s="9">
        <f>35928000-35928000</f>
        <v>0</v>
      </c>
    </row>
    <row r="23" spans="1:9" s="5" customFormat="1" ht="63" outlineLevel="2" x14ac:dyDescent="0.25">
      <c r="A23" s="10">
        <v>12</v>
      </c>
      <c r="B23" s="7" t="s">
        <v>0</v>
      </c>
      <c r="C23" s="7" t="s">
        <v>54</v>
      </c>
      <c r="D23" s="11" t="s">
        <v>55</v>
      </c>
      <c r="E23" s="9">
        <v>397448500</v>
      </c>
      <c r="F23" s="9">
        <v>0</v>
      </c>
      <c r="G23" s="9">
        <v>0</v>
      </c>
      <c r="I23" s="15"/>
    </row>
    <row r="24" spans="1:9" s="5" customFormat="1" ht="47.25" outlineLevel="3" x14ac:dyDescent="0.25">
      <c r="A24" s="10">
        <v>13</v>
      </c>
      <c r="B24" s="7" t="s">
        <v>0</v>
      </c>
      <c r="C24" s="7" t="s">
        <v>19</v>
      </c>
      <c r="D24" s="11" t="s">
        <v>50</v>
      </c>
      <c r="E24" s="9">
        <f>E25</f>
        <v>397448500</v>
      </c>
      <c r="F24" s="9">
        <v>0</v>
      </c>
      <c r="G24" s="9">
        <f>G25</f>
        <v>0</v>
      </c>
    </row>
    <row r="25" spans="1:9" s="5" customFormat="1" ht="47.25" outlineLevel="3" x14ac:dyDescent="0.25">
      <c r="A25" s="6">
        <v>14</v>
      </c>
      <c r="B25" s="7" t="s">
        <v>0</v>
      </c>
      <c r="C25" s="7" t="s">
        <v>9</v>
      </c>
      <c r="D25" s="11" t="s">
        <v>51</v>
      </c>
      <c r="E25" s="9">
        <f>E26</f>
        <v>397448500</v>
      </c>
      <c r="F25" s="9">
        <v>0</v>
      </c>
      <c r="G25" s="9">
        <f>35928000-35928000</f>
        <v>0</v>
      </c>
    </row>
    <row r="26" spans="1:9" s="5" customFormat="1" ht="63" outlineLevel="3" x14ac:dyDescent="0.25">
      <c r="A26" s="10">
        <v>15</v>
      </c>
      <c r="B26" s="7" t="s">
        <v>0</v>
      </c>
      <c r="C26" s="7" t="s">
        <v>59</v>
      </c>
      <c r="D26" s="11" t="s">
        <v>56</v>
      </c>
      <c r="E26" s="9">
        <v>397448500</v>
      </c>
      <c r="F26" s="9">
        <v>0</v>
      </c>
      <c r="G26" s="9">
        <v>0</v>
      </c>
    </row>
    <row r="27" spans="1:9" s="5" customFormat="1" ht="16.5" customHeight="1" outlineLevel="1" x14ac:dyDescent="0.25">
      <c r="A27" s="10">
        <v>16</v>
      </c>
      <c r="B27" s="7" t="s">
        <v>0</v>
      </c>
      <c r="C27" s="7" t="s">
        <v>10</v>
      </c>
      <c r="D27" s="11" t="s">
        <v>11</v>
      </c>
      <c r="E27" s="8">
        <f>E28+E32</f>
        <v>40219136.399999619</v>
      </c>
      <c r="F27" s="8">
        <f>F28+F32</f>
        <v>0</v>
      </c>
      <c r="G27" s="8">
        <f>G28+G32</f>
        <v>0</v>
      </c>
    </row>
    <row r="28" spans="1:9" s="5" customFormat="1" ht="16.5" customHeight="1" outlineLevel="1" x14ac:dyDescent="0.25">
      <c r="A28" s="6">
        <v>17</v>
      </c>
      <c r="B28" s="7" t="s">
        <v>0</v>
      </c>
      <c r="C28" s="7" t="s">
        <v>24</v>
      </c>
      <c r="D28" s="11" t="s">
        <v>22</v>
      </c>
      <c r="E28" s="9">
        <f>E29</f>
        <v>-5466201299.6700001</v>
      </c>
      <c r="F28" s="9">
        <f>F29</f>
        <v>-5174704821.4499998</v>
      </c>
      <c r="G28" s="9">
        <f>G29</f>
        <v>-5131475005.4499998</v>
      </c>
    </row>
    <row r="29" spans="1:9" s="5" customFormat="1" ht="15.75" outlineLevel="2" x14ac:dyDescent="0.25">
      <c r="A29" s="10">
        <v>18</v>
      </c>
      <c r="B29" s="7" t="s">
        <v>0</v>
      </c>
      <c r="C29" s="7" t="s">
        <v>25</v>
      </c>
      <c r="D29" s="11" t="s">
        <v>26</v>
      </c>
      <c r="E29" s="9">
        <f t="shared" ref="E29:G29" si="4">E30</f>
        <v>-5466201299.6700001</v>
      </c>
      <c r="F29" s="9">
        <f t="shared" si="4"/>
        <v>-5174704821.4499998</v>
      </c>
      <c r="G29" s="9">
        <f t="shared" si="4"/>
        <v>-5131475005.4499998</v>
      </c>
    </row>
    <row r="30" spans="1:9" s="5" customFormat="1" ht="15.75" outlineLevel="2" x14ac:dyDescent="0.25">
      <c r="A30" s="10">
        <v>19</v>
      </c>
      <c r="B30" s="7" t="s">
        <v>0</v>
      </c>
      <c r="C30" s="7" t="s">
        <v>27</v>
      </c>
      <c r="D30" s="11" t="s">
        <v>20</v>
      </c>
      <c r="E30" s="9">
        <f>E31</f>
        <v>-5466201299.6700001</v>
      </c>
      <c r="F30" s="9">
        <f>F31</f>
        <v>-5174704821.4499998</v>
      </c>
      <c r="G30" s="9">
        <f>G31</f>
        <v>-5131475005.4499998</v>
      </c>
    </row>
    <row r="31" spans="1:9" s="5" customFormat="1" ht="31.5" outlineLevel="3" x14ac:dyDescent="0.25">
      <c r="A31" s="6">
        <v>20</v>
      </c>
      <c r="B31" s="7" t="s">
        <v>0</v>
      </c>
      <c r="C31" s="7" t="s">
        <v>12</v>
      </c>
      <c r="D31" s="11" t="s">
        <v>13</v>
      </c>
      <c r="E31" s="9">
        <f>-4769382776-E16-E22</f>
        <v>-5466201299.6700001</v>
      </c>
      <c r="F31" s="9">
        <f>-4906876580-F15-F22</f>
        <v>-5174704821.4499998</v>
      </c>
      <c r="G31" s="9">
        <f>-4863646764-G15-G22</f>
        <v>-5131475005.4499998</v>
      </c>
    </row>
    <row r="32" spans="1:9" s="5" customFormat="1" ht="15.75" outlineLevel="3" x14ac:dyDescent="0.25">
      <c r="A32" s="10">
        <v>21</v>
      </c>
      <c r="B32" s="7" t="s">
        <v>0</v>
      </c>
      <c r="C32" s="7" t="s">
        <v>28</v>
      </c>
      <c r="D32" s="11" t="s">
        <v>23</v>
      </c>
      <c r="E32" s="9">
        <f t="shared" ref="E32:E33" si="5">E33</f>
        <v>5506420436.0699997</v>
      </c>
      <c r="F32" s="9">
        <f t="shared" ref="F32" si="6">F33</f>
        <v>5174704821.4499998</v>
      </c>
      <c r="G32" s="9">
        <f t="shared" ref="G32" si="7">G33</f>
        <v>5131475005.4499998</v>
      </c>
    </row>
    <row r="33" spans="1:7" s="5" customFormat="1" ht="15.75" outlineLevel="3" x14ac:dyDescent="0.25">
      <c r="A33" s="10">
        <v>22</v>
      </c>
      <c r="B33" s="7" t="s">
        <v>0</v>
      </c>
      <c r="C33" s="7" t="s">
        <v>29</v>
      </c>
      <c r="D33" s="11" t="s">
        <v>31</v>
      </c>
      <c r="E33" s="9">
        <f t="shared" si="5"/>
        <v>5506420436.0699997</v>
      </c>
      <c r="F33" s="9">
        <f t="shared" ref="F33" si="8">F34</f>
        <v>5174704821.4499998</v>
      </c>
      <c r="G33" s="9">
        <f t="shared" ref="G33" si="9">G34</f>
        <v>5131475005.4499998</v>
      </c>
    </row>
    <row r="34" spans="1:7" s="5" customFormat="1" ht="15.75" x14ac:dyDescent="0.25">
      <c r="A34" s="6">
        <v>23</v>
      </c>
      <c r="B34" s="7" t="s">
        <v>0</v>
      </c>
      <c r="C34" s="7" t="s">
        <v>30</v>
      </c>
      <c r="D34" s="11" t="s">
        <v>21</v>
      </c>
      <c r="E34" s="9">
        <f>E35</f>
        <v>5506420436.0699997</v>
      </c>
      <c r="F34" s="9">
        <f t="shared" ref="F34:G34" si="10">F35</f>
        <v>5174704821.4499998</v>
      </c>
      <c r="G34" s="9">
        <f t="shared" si="10"/>
        <v>5131475005.4499998</v>
      </c>
    </row>
    <row r="35" spans="1:7" s="5" customFormat="1" ht="35.25" customHeight="1" x14ac:dyDescent="0.25">
      <c r="A35" s="10">
        <v>24</v>
      </c>
      <c r="B35" s="7" t="s">
        <v>0</v>
      </c>
      <c r="C35" s="7" t="s">
        <v>14</v>
      </c>
      <c r="D35" s="11" t="s">
        <v>32</v>
      </c>
      <c r="E35" s="9">
        <f>4841527411.73+E18+E25</f>
        <v>5506420436.0699997</v>
      </c>
      <c r="F35" s="9">
        <f>4925334797.78+F18+F25</f>
        <v>5174704821.4499998</v>
      </c>
      <c r="G35" s="9">
        <f>4863646764+G18+G25</f>
        <v>5131475005.4499998</v>
      </c>
    </row>
    <row r="38" spans="1:7" ht="15.75" x14ac:dyDescent="0.25"/>
  </sheetData>
  <mergeCells count="7">
    <mergeCell ref="A7:G7"/>
    <mergeCell ref="A10:A11"/>
    <mergeCell ref="D10:D11"/>
    <mergeCell ref="E10:E11"/>
    <mergeCell ref="F10:F11"/>
    <mergeCell ref="G10:G11"/>
    <mergeCell ref="B10:C10"/>
  </mergeCells>
  <pageMargins left="0.78740157480314965" right="0.78740157480314965" top="1.1811023622047245" bottom="0.59055118110236227" header="0" footer="0"/>
  <pageSetup paperSize="9" scale="51" firstPageNumber="10" orientation="portrait" useFirstPageNumber="1" r:id="rId1"/>
  <headerFooter differentOddEven="1">
    <oddHeader>&amp;C&amp;"Times New Roman,обычный"&amp;12
&amp;P</oddHeader>
    <evenHeader>&amp;C&amp;"Times New Roman,обычный"&amp;12
&amp;P</evenHead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источникам'!SIGN</vt:lpstr>
      <vt:lpstr>'Отчет по источникам'!Заголовки_для_печати</vt:lpstr>
      <vt:lpstr>'Отчет по источникам'!Область_печати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User</cp:lastModifiedBy>
  <cp:lastPrinted>2024-11-12T08:49:06Z</cp:lastPrinted>
  <dcterms:created xsi:type="dcterms:W3CDTF">2002-03-11T10:22:12Z</dcterms:created>
  <dcterms:modified xsi:type="dcterms:W3CDTF">2024-12-10T08:20:19Z</dcterms:modified>
</cp:coreProperties>
</file>